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/Documents/GOBG/Corbeau freux/2023/"/>
    </mc:Choice>
  </mc:AlternateContent>
  <xr:revisionPtr revIDLastSave="0" documentId="13_ncr:1_{1D8D9975-02DA-0D48-B561-9D1974F9AC92}" xr6:coauthVersionLast="47" xr6:coauthVersionMax="47" xr10:uidLastSave="{00000000-0000-0000-0000-000000000000}"/>
  <bookViews>
    <workbookView xWindow="12380" yWindow="6400" windowWidth="27240" windowHeight="16440" xr2:uid="{22A23EE8-7BA1-8943-A848-B19F1BA54F5B}"/>
  </bookViews>
  <sheets>
    <sheet name="Données Freux" sheetId="1" r:id="rId1"/>
  </sheets>
  <definedNames>
    <definedName name="_xlnm._FilterDatabase" localSheetId="0" hidden="1">'Données Freux'!$A$2:$F$74</definedName>
    <definedName name="_xlnm.Print_Area" localSheetId="0">'Données Freux'!$A$1:$H$64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3" i="1" l="1"/>
  <c r="G83" i="1"/>
  <c r="H82" i="1"/>
  <c r="G82" i="1"/>
  <c r="H80" i="1"/>
  <c r="G80" i="1"/>
  <c r="H79" i="1"/>
  <c r="G79" i="1"/>
  <c r="H77" i="1"/>
  <c r="G77" i="1"/>
  <c r="H76" i="1"/>
  <c r="G76" i="1"/>
  <c r="H74" i="1"/>
  <c r="H73" i="1"/>
  <c r="H71" i="1"/>
  <c r="H70" i="1"/>
  <c r="G34" i="1"/>
  <c r="G12" i="1"/>
  <c r="G74" i="1" s="1"/>
  <c r="G70" i="1" l="1"/>
  <c r="G71" i="1"/>
  <c r="G73" i="1"/>
</calcChain>
</file>

<file path=xl/sharedStrings.xml><?xml version="1.0" encoding="utf-8"?>
<sst xmlns="http://schemas.openxmlformats.org/spreadsheetml/2006/main" count="217" uniqueCount="88">
  <si>
    <t>coord</t>
  </si>
  <si>
    <t>Genève</t>
  </si>
  <si>
    <t>Parc La Grange</t>
  </si>
  <si>
    <t>GE</t>
  </si>
  <si>
    <t>F-01</t>
  </si>
  <si>
    <t>Giacometti</t>
    <phoneticPr fontId="0" type="noConversion"/>
  </si>
  <si>
    <t>Feuillasse</t>
  </si>
  <si>
    <t>Campagne du Jonc-Cointrin</t>
  </si>
  <si>
    <t>Vaud</t>
  </si>
  <si>
    <t>VD</t>
  </si>
  <si>
    <t>Av Vilbert</t>
  </si>
  <si>
    <t>Gabioule</t>
  </si>
  <si>
    <t>St Maurice</t>
    <phoneticPr fontId="0" type="noConversion"/>
  </si>
  <si>
    <t>GE</t>
    <phoneticPr fontId="0" type="noConversion"/>
  </si>
  <si>
    <t>Le Lignon</t>
    <phoneticPr fontId="0" type="noConversion"/>
  </si>
  <si>
    <t>F-01</t>
    <phoneticPr fontId="0" type="noConversion"/>
  </si>
  <si>
    <t>Vaud</t>
    <phoneticPr fontId="0" type="noConversion"/>
  </si>
  <si>
    <t>VD</t>
    <phoneticPr fontId="0" type="noConversion"/>
  </si>
  <si>
    <t>Genève</t>
    <phoneticPr fontId="0" type="noConversion"/>
  </si>
  <si>
    <t>Parc Bertrand</t>
    <phoneticPr fontId="0" type="noConversion"/>
  </si>
  <si>
    <t>Haute Savoie</t>
    <phoneticPr fontId="0" type="noConversion"/>
  </si>
  <si>
    <t>F-74</t>
    <phoneticPr fontId="0" type="noConversion"/>
  </si>
  <si>
    <t>Frank-Thomas</t>
    <phoneticPr fontId="0" type="noConversion"/>
  </si>
  <si>
    <t>Cointrin-pylône</t>
    <phoneticPr fontId="0" type="noConversion"/>
  </si>
  <si>
    <t>Parc de palexpo</t>
    <phoneticPr fontId="0" type="noConversion"/>
  </si>
  <si>
    <t>CICR</t>
  </si>
  <si>
    <t>Ain</t>
  </si>
  <si>
    <t>Prévessin</t>
  </si>
  <si>
    <t>Genève</t>
    <phoneticPr fontId="0" type="noConversion"/>
  </si>
  <si>
    <t>Satigny</t>
  </si>
  <si>
    <t>Meinier</t>
  </si>
  <si>
    <t>Bois Caran</t>
  </si>
  <si>
    <t>Genève</t>
    <phoneticPr fontId="0" type="noConversion"/>
  </si>
  <si>
    <t>Parc Bertrand Nord</t>
    <phoneticPr fontId="0" type="noConversion"/>
  </si>
  <si>
    <t>Vaud</t>
    <phoneticPr fontId="0" type="noConversion"/>
  </si>
  <si>
    <t>Gratteloup</t>
    <phoneticPr fontId="0" type="noConversion"/>
  </si>
  <si>
    <t>Av des Eules</t>
    <phoneticPr fontId="0" type="noConversion"/>
  </si>
  <si>
    <t>Nyon  bord de l'Assse</t>
    <phoneticPr fontId="0" type="noConversion"/>
  </si>
  <si>
    <t>Geneve</t>
    <phoneticPr fontId="0" type="noConversion"/>
  </si>
  <si>
    <t>Pont des Accacias</t>
    <phoneticPr fontId="0" type="noConversion"/>
  </si>
  <si>
    <t>Bois de la Bâtie</t>
    <phoneticPr fontId="0" type="noConversion"/>
  </si>
  <si>
    <t>St Julien</t>
    <phoneticPr fontId="0" type="noConversion"/>
  </si>
  <si>
    <t>Avully</t>
    <phoneticPr fontId="0" type="noConversion"/>
  </si>
  <si>
    <t>Grand-Pré</t>
    <phoneticPr fontId="0" type="noConversion"/>
  </si>
  <si>
    <t>Museum</t>
    <phoneticPr fontId="0" type="noConversion"/>
  </si>
  <si>
    <t>Gaillard</t>
    <phoneticPr fontId="0" type="noConversion"/>
  </si>
  <si>
    <t>Pont St Georges</t>
    <phoneticPr fontId="0" type="noConversion"/>
  </si>
  <si>
    <t>Frontenex</t>
    <phoneticPr fontId="0" type="noConversion"/>
  </si>
  <si>
    <t>Contamines</t>
    <phoneticPr fontId="0" type="noConversion"/>
  </si>
  <si>
    <t>Parc Vermont</t>
    <phoneticPr fontId="0" type="noConversion"/>
  </si>
  <si>
    <t>Lancy-Palettes</t>
    <phoneticPr fontId="0" type="noConversion"/>
  </si>
  <si>
    <t>Peney-Verbois</t>
    <phoneticPr fontId="0" type="noConversion"/>
  </si>
  <si>
    <t>Clinique de Baulieu</t>
    <phoneticPr fontId="0" type="noConversion"/>
  </si>
  <si>
    <t>Gradelle -av Cavaliers</t>
    <phoneticPr fontId="0" type="noConversion"/>
  </si>
  <si>
    <t>Clochettes</t>
    <phoneticPr fontId="0" type="noConversion"/>
  </si>
  <si>
    <t>Annemasse - Géant</t>
    <phoneticPr fontId="0" type="noConversion"/>
  </si>
  <si>
    <t>Onex Bandol</t>
  </si>
  <si>
    <t>Nyon autoroute</t>
  </si>
  <si>
    <t>La Chataigneraie</t>
  </si>
  <si>
    <t>Ecole Moser</t>
    <phoneticPr fontId="0" type="noConversion"/>
  </si>
  <si>
    <t>Eysin</t>
    <phoneticPr fontId="0" type="noConversion"/>
  </si>
  <si>
    <t>ch du Pommier</t>
    <phoneticPr fontId="0" type="noConversion"/>
  </si>
  <si>
    <t>Carouge-ch Faiencerie</t>
    <phoneticPr fontId="0" type="noConversion"/>
  </si>
  <si>
    <t>Champs-Fréchet</t>
    <phoneticPr fontId="0" type="noConversion"/>
  </si>
  <si>
    <t>Franchevaux</t>
    <phoneticPr fontId="0" type="noConversion"/>
  </si>
  <si>
    <t>Versoix</t>
    <phoneticPr fontId="0" type="noConversion"/>
  </si>
  <si>
    <t>Lancy-Voiret</t>
  </si>
  <si>
    <t>Onex-Bossons</t>
  </si>
  <si>
    <t>Hermance</t>
  </si>
  <si>
    <t>Founex déchéterie</t>
  </si>
  <si>
    <t>Anières</t>
  </si>
  <si>
    <t>Meyrin St-Cécile</t>
  </si>
  <si>
    <t>Gare de Vernier</t>
  </si>
  <si>
    <t>Seymaz-Fontaine</t>
  </si>
  <si>
    <t>Carouge-Orpailleurs</t>
  </si>
  <si>
    <t>Route de Ferney</t>
  </si>
  <si>
    <t>Bois de la Mouille/CERN</t>
  </si>
  <si>
    <t>496.664</t>
  </si>
  <si>
    <t>122.133</t>
  </si>
  <si>
    <t>Choulex - Les  Vorzier</t>
  </si>
  <si>
    <t>Lancy - Caroline</t>
  </si>
  <si>
    <t>Garage de Vernier</t>
  </si>
  <si>
    <t>495.890</t>
  </si>
  <si>
    <t>119.455</t>
  </si>
  <si>
    <t>Chemin du Fief</t>
  </si>
  <si>
    <t>Nb de nids</t>
  </si>
  <si>
    <t>Nb de colonies</t>
  </si>
  <si>
    <t xml:space="preserve"> 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</si>
</sst>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;[Red]0.000"/>
    <numFmt numFmtId="165" formatCode="0.000"/>
  </numFmts>
  <fonts count="3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5FD7F-08A6-514B-A99C-E77E06E008B8}">
  <sheetPr>
    <pageSetUpPr fitToPage="1"/>
  </sheetPr>
  <dimension ref="A2:H83"/>
  <sheetViews>
    <sheetView tabSelected="1" topLeftCell="C1" zoomScaleNormal="100" zoomScaleSheetLayoutView="80" workbookViewId="0">
      <selection activeCell="E52" sqref="E52"/>
    </sheetView>
  </sheetViews>
  <sheetFormatPr baseColWidth="10" defaultColWidth="11.5" defaultRowHeight="13" outlineLevelRow="1" outlineLevelCol="1" x14ac:dyDescent="0.15"/>
  <cols>
    <col min="1" max="1" width="4.5" customWidth="1"/>
    <col min="3" max="3" width="19.1640625" customWidth="1"/>
    <col min="4" max="4" width="4.5" customWidth="1" outlineLevel="1"/>
    <col min="5" max="5" width="9" customWidth="1" outlineLevel="1"/>
    <col min="6" max="6" width="9.5" customWidth="1" outlineLevel="1"/>
    <col min="7" max="7" width="7.5" customWidth="1"/>
  </cols>
  <sheetData>
    <row r="2" spans="1:8" x14ac:dyDescent="0.15">
      <c r="E2" t="s">
        <v>0</v>
      </c>
      <c r="F2" t="s">
        <v>0</v>
      </c>
      <c r="G2">
        <v>2021</v>
      </c>
      <c r="H2">
        <v>2022</v>
      </c>
    </row>
    <row r="4" spans="1:8" ht="14" x14ac:dyDescent="0.2">
      <c r="A4" s="1">
        <v>1</v>
      </c>
      <c r="B4" t="s">
        <v>1</v>
      </c>
      <c r="C4" t="s">
        <v>2</v>
      </c>
      <c r="D4" t="s">
        <v>3</v>
      </c>
      <c r="E4" s="2">
        <v>501.64</v>
      </c>
      <c r="F4" s="3">
        <v>117.96</v>
      </c>
      <c r="G4" s="4">
        <v>46</v>
      </c>
      <c r="H4" s="4">
        <v>44</v>
      </c>
    </row>
    <row r="5" spans="1:8" x14ac:dyDescent="0.15">
      <c r="A5">
        <v>4</v>
      </c>
      <c r="B5" t="s">
        <v>1</v>
      </c>
      <c r="C5" t="s">
        <v>5</v>
      </c>
      <c r="D5" t="s">
        <v>3</v>
      </c>
      <c r="E5" s="2">
        <v>498</v>
      </c>
      <c r="F5" s="3">
        <v>120</v>
      </c>
      <c r="G5">
        <v>31</v>
      </c>
      <c r="H5">
        <v>33</v>
      </c>
    </row>
    <row r="6" spans="1:8" outlineLevel="1" x14ac:dyDescent="0.15">
      <c r="A6" s="1">
        <v>5</v>
      </c>
      <c r="B6" t="s">
        <v>1</v>
      </c>
      <c r="C6" t="s">
        <v>6</v>
      </c>
      <c r="D6" t="s">
        <v>3</v>
      </c>
      <c r="E6" s="2">
        <v>495</v>
      </c>
      <c r="F6" s="3">
        <v>121</v>
      </c>
      <c r="H6">
        <v>14</v>
      </c>
    </row>
    <row r="7" spans="1:8" x14ac:dyDescent="0.15">
      <c r="A7">
        <v>6</v>
      </c>
      <c r="B7" t="s">
        <v>1</v>
      </c>
      <c r="C7" t="s">
        <v>7</v>
      </c>
      <c r="D7" t="s">
        <v>3</v>
      </c>
      <c r="E7" s="2">
        <v>497</v>
      </c>
      <c r="F7" s="3">
        <v>120</v>
      </c>
      <c r="G7">
        <v>35</v>
      </c>
      <c r="H7">
        <v>49</v>
      </c>
    </row>
    <row r="8" spans="1:8" x14ac:dyDescent="0.15">
      <c r="A8">
        <v>14</v>
      </c>
      <c r="B8" t="s">
        <v>1</v>
      </c>
      <c r="C8" t="s">
        <v>10</v>
      </c>
      <c r="D8" t="s">
        <v>3</v>
      </c>
      <c r="E8" s="2">
        <v>498.7</v>
      </c>
      <c r="F8" s="3">
        <v>121.1</v>
      </c>
      <c r="G8">
        <v>18</v>
      </c>
      <c r="H8">
        <v>24</v>
      </c>
    </row>
    <row r="9" spans="1:8" x14ac:dyDescent="0.15">
      <c r="A9" s="1">
        <v>15</v>
      </c>
      <c r="B9" t="s">
        <v>1</v>
      </c>
      <c r="C9" t="s">
        <v>11</v>
      </c>
      <c r="D9" t="s">
        <v>3</v>
      </c>
      <c r="E9" s="2">
        <v>505</v>
      </c>
      <c r="F9" s="3">
        <v>124</v>
      </c>
      <c r="G9">
        <v>3</v>
      </c>
      <c r="H9">
        <v>0</v>
      </c>
    </row>
    <row r="10" spans="1:8" x14ac:dyDescent="0.15">
      <c r="A10">
        <v>18</v>
      </c>
      <c r="B10" t="s">
        <v>1</v>
      </c>
      <c r="C10" t="s">
        <v>12</v>
      </c>
      <c r="D10" t="s">
        <v>13</v>
      </c>
      <c r="E10" s="2">
        <v>505.7</v>
      </c>
      <c r="F10" s="3">
        <v>123.1</v>
      </c>
      <c r="G10">
        <v>2</v>
      </c>
      <c r="H10">
        <v>0</v>
      </c>
    </row>
    <row r="11" spans="1:8" x14ac:dyDescent="0.15">
      <c r="A11" s="1">
        <v>19</v>
      </c>
      <c r="B11" t="s">
        <v>1</v>
      </c>
      <c r="C11" t="s">
        <v>14</v>
      </c>
      <c r="D11" t="s">
        <v>13</v>
      </c>
      <c r="E11" s="2">
        <v>496.2</v>
      </c>
      <c r="F11" s="3">
        <v>117.8</v>
      </c>
      <c r="G11">
        <v>30</v>
      </c>
      <c r="H11">
        <v>36</v>
      </c>
    </row>
    <row r="12" spans="1:8" x14ac:dyDescent="0.15">
      <c r="A12">
        <v>22</v>
      </c>
      <c r="B12" t="s">
        <v>18</v>
      </c>
      <c r="C12" t="s">
        <v>19</v>
      </c>
      <c r="D12" t="s">
        <v>13</v>
      </c>
      <c r="E12" s="2">
        <v>501.161</v>
      </c>
      <c r="F12" s="3">
        <v>116.554</v>
      </c>
      <c r="G12">
        <f>12+7</f>
        <v>19</v>
      </c>
      <c r="H12">
        <v>25</v>
      </c>
    </row>
    <row r="13" spans="1:8" x14ac:dyDescent="0.15">
      <c r="A13" s="1">
        <v>25</v>
      </c>
      <c r="B13" t="s">
        <v>18</v>
      </c>
      <c r="C13" t="s">
        <v>22</v>
      </c>
      <c r="D13" t="s">
        <v>3</v>
      </c>
      <c r="E13" s="2">
        <v>502.49799999999999</v>
      </c>
      <c r="F13" s="3">
        <v>117.501</v>
      </c>
      <c r="G13">
        <v>4</v>
      </c>
      <c r="H13">
        <v>6</v>
      </c>
    </row>
    <row r="14" spans="1:8" x14ac:dyDescent="0.15">
      <c r="A14">
        <v>28</v>
      </c>
      <c r="B14" t="s">
        <v>18</v>
      </c>
      <c r="C14" t="s">
        <v>23</v>
      </c>
      <c r="D14" t="s">
        <v>13</v>
      </c>
      <c r="E14" s="2">
        <v>496.9</v>
      </c>
      <c r="F14" s="3">
        <v>120.1</v>
      </c>
      <c r="G14" s="7">
        <v>8</v>
      </c>
      <c r="H14">
        <v>11</v>
      </c>
    </row>
    <row r="15" spans="1:8" x14ac:dyDescent="0.15">
      <c r="A15" s="1">
        <v>29</v>
      </c>
      <c r="B15" t="s">
        <v>18</v>
      </c>
      <c r="C15" t="s">
        <v>24</v>
      </c>
      <c r="D15" t="s">
        <v>13</v>
      </c>
      <c r="E15" s="2">
        <v>498.22</v>
      </c>
      <c r="F15" s="3">
        <v>120.878</v>
      </c>
      <c r="G15" s="7">
        <v>40</v>
      </c>
      <c r="H15">
        <v>39</v>
      </c>
    </row>
    <row r="16" spans="1:8" x14ac:dyDescent="0.15">
      <c r="A16" s="1">
        <v>31</v>
      </c>
      <c r="B16" t="s">
        <v>18</v>
      </c>
      <c r="C16" t="s">
        <v>25</v>
      </c>
      <c r="D16" t="s">
        <v>3</v>
      </c>
      <c r="E16" s="2">
        <v>499.5</v>
      </c>
      <c r="F16" s="3">
        <v>120.5</v>
      </c>
      <c r="G16" s="7">
        <v>7</v>
      </c>
      <c r="H16">
        <v>0</v>
      </c>
    </row>
    <row r="17" spans="1:8" x14ac:dyDescent="0.15">
      <c r="A17" s="1">
        <v>33</v>
      </c>
      <c r="B17" t="s">
        <v>26</v>
      </c>
      <c r="C17" t="s">
        <v>27</v>
      </c>
      <c r="D17" t="s">
        <v>15</v>
      </c>
      <c r="E17" s="2">
        <v>494.5</v>
      </c>
      <c r="F17" s="3">
        <v>123.501</v>
      </c>
      <c r="G17" s="7">
        <v>50</v>
      </c>
      <c r="H17">
        <v>55</v>
      </c>
    </row>
    <row r="18" spans="1:8" x14ac:dyDescent="0.15">
      <c r="A18" s="1">
        <v>37</v>
      </c>
      <c r="B18" t="s">
        <v>28</v>
      </c>
      <c r="C18" t="s">
        <v>29</v>
      </c>
      <c r="D18" t="s">
        <v>13</v>
      </c>
      <c r="E18" s="2">
        <v>491.5</v>
      </c>
      <c r="F18" s="3">
        <v>119.2</v>
      </c>
      <c r="G18">
        <v>58</v>
      </c>
      <c r="H18">
        <v>72</v>
      </c>
    </row>
    <row r="19" spans="1:8" x14ac:dyDescent="0.15">
      <c r="A19">
        <v>38</v>
      </c>
      <c r="B19" t="s">
        <v>28</v>
      </c>
      <c r="C19" t="s">
        <v>30</v>
      </c>
      <c r="D19" t="s">
        <v>13</v>
      </c>
      <c r="E19" s="2">
        <v>506.9</v>
      </c>
      <c r="F19" s="3">
        <v>122.5</v>
      </c>
      <c r="G19">
        <v>3</v>
      </c>
      <c r="H19">
        <v>9</v>
      </c>
    </row>
    <row r="20" spans="1:8" outlineLevel="1" x14ac:dyDescent="0.15">
      <c r="A20" s="1">
        <v>39</v>
      </c>
      <c r="B20" t="s">
        <v>28</v>
      </c>
      <c r="C20" t="s">
        <v>31</v>
      </c>
      <c r="D20" t="s">
        <v>13</v>
      </c>
      <c r="E20" s="2">
        <v>504.5</v>
      </c>
      <c r="F20" s="3">
        <v>122.65</v>
      </c>
      <c r="H20">
        <v>1</v>
      </c>
    </row>
    <row r="21" spans="1:8" x14ac:dyDescent="0.15">
      <c r="A21">
        <v>42</v>
      </c>
      <c r="B21" t="s">
        <v>32</v>
      </c>
      <c r="C21" t="s">
        <v>33</v>
      </c>
      <c r="D21" t="s">
        <v>13</v>
      </c>
      <c r="E21" s="2">
        <v>500.96</v>
      </c>
      <c r="F21" s="3">
        <v>116.6</v>
      </c>
      <c r="G21">
        <v>6</v>
      </c>
      <c r="H21">
        <v>8</v>
      </c>
    </row>
    <row r="22" spans="1:8" x14ac:dyDescent="0.15">
      <c r="A22">
        <v>44</v>
      </c>
      <c r="B22" t="s">
        <v>34</v>
      </c>
      <c r="C22" t="s">
        <v>35</v>
      </c>
      <c r="D22" t="s">
        <v>17</v>
      </c>
      <c r="E22" s="2">
        <v>502.16399999999999</v>
      </c>
      <c r="F22" s="3">
        <v>132.13999999999999</v>
      </c>
      <c r="G22">
        <v>19</v>
      </c>
      <c r="H22">
        <v>32</v>
      </c>
    </row>
    <row r="23" spans="1:8" x14ac:dyDescent="0.15">
      <c r="A23">
        <v>48</v>
      </c>
      <c r="B23" t="s">
        <v>34</v>
      </c>
      <c r="C23" t="s">
        <v>36</v>
      </c>
      <c r="D23" t="s">
        <v>17</v>
      </c>
      <c r="E23" s="2">
        <v>506.2</v>
      </c>
      <c r="F23" s="3">
        <v>138.30000000000001</v>
      </c>
      <c r="G23">
        <v>45</v>
      </c>
      <c r="H23">
        <v>37</v>
      </c>
    </row>
    <row r="24" spans="1:8" x14ac:dyDescent="0.15">
      <c r="A24" s="1">
        <v>49</v>
      </c>
      <c r="B24" t="s">
        <v>16</v>
      </c>
      <c r="C24" t="s">
        <v>37</v>
      </c>
      <c r="D24" t="s">
        <v>17</v>
      </c>
      <c r="E24" s="2">
        <v>507.1</v>
      </c>
      <c r="F24" s="3">
        <v>138.15</v>
      </c>
      <c r="G24">
        <v>38</v>
      </c>
      <c r="H24">
        <v>72</v>
      </c>
    </row>
    <row r="25" spans="1:8" x14ac:dyDescent="0.15">
      <c r="A25" s="1">
        <v>53</v>
      </c>
      <c r="B25" t="s">
        <v>38</v>
      </c>
      <c r="C25" t="s">
        <v>39</v>
      </c>
      <c r="D25" t="s">
        <v>13</v>
      </c>
      <c r="E25" s="2">
        <v>499.7</v>
      </c>
      <c r="F25" s="3">
        <v>116.6</v>
      </c>
      <c r="G25">
        <v>37</v>
      </c>
      <c r="H25">
        <v>45</v>
      </c>
    </row>
    <row r="26" spans="1:8" x14ac:dyDescent="0.15">
      <c r="A26">
        <v>54</v>
      </c>
      <c r="B26" t="s">
        <v>18</v>
      </c>
      <c r="C26" t="s">
        <v>40</v>
      </c>
      <c r="D26" t="s">
        <v>13</v>
      </c>
      <c r="E26" s="2">
        <v>498.5</v>
      </c>
      <c r="F26" s="3">
        <v>117.2</v>
      </c>
      <c r="H26">
        <v>4</v>
      </c>
    </row>
    <row r="27" spans="1:8" outlineLevel="1" x14ac:dyDescent="0.15">
      <c r="A27" s="1">
        <v>55</v>
      </c>
      <c r="B27" t="s">
        <v>20</v>
      </c>
      <c r="C27" t="s">
        <v>41</v>
      </c>
      <c r="D27" t="s">
        <v>21</v>
      </c>
      <c r="E27" s="2">
        <v>495.6</v>
      </c>
      <c r="F27" s="3">
        <v>111.6</v>
      </c>
      <c r="H27">
        <v>20</v>
      </c>
    </row>
    <row r="28" spans="1:8" x14ac:dyDescent="0.15">
      <c r="A28" s="1">
        <v>57</v>
      </c>
      <c r="B28" t="s">
        <v>18</v>
      </c>
      <c r="C28" t="s">
        <v>42</v>
      </c>
      <c r="D28" t="s">
        <v>13</v>
      </c>
      <c r="E28" s="2">
        <v>488.9</v>
      </c>
      <c r="F28" s="3">
        <v>113.8</v>
      </c>
      <c r="G28">
        <v>20</v>
      </c>
      <c r="H28">
        <v>8</v>
      </c>
    </row>
    <row r="29" spans="1:8" x14ac:dyDescent="0.15">
      <c r="A29">
        <v>58</v>
      </c>
      <c r="B29" t="s">
        <v>18</v>
      </c>
      <c r="C29" t="s">
        <v>43</v>
      </c>
      <c r="D29" t="s">
        <v>13</v>
      </c>
      <c r="E29" s="2">
        <v>499.5</v>
      </c>
      <c r="F29" s="3">
        <v>118.7</v>
      </c>
      <c r="G29">
        <v>17</v>
      </c>
      <c r="H29">
        <v>17</v>
      </c>
    </row>
    <row r="30" spans="1:8" x14ac:dyDescent="0.15">
      <c r="A30" s="1">
        <v>59</v>
      </c>
      <c r="B30" t="s">
        <v>18</v>
      </c>
      <c r="C30" t="s">
        <v>44</v>
      </c>
      <c r="D30" t="s">
        <v>13</v>
      </c>
      <c r="E30" s="2">
        <v>501.17</v>
      </c>
      <c r="F30" s="3">
        <v>117.2</v>
      </c>
      <c r="G30">
        <v>7</v>
      </c>
      <c r="H30">
        <v>7</v>
      </c>
    </row>
    <row r="31" spans="1:8" x14ac:dyDescent="0.15">
      <c r="A31" s="1">
        <v>61</v>
      </c>
      <c r="B31" t="s">
        <v>20</v>
      </c>
      <c r="C31" t="s">
        <v>45</v>
      </c>
      <c r="D31" t="s">
        <v>21</v>
      </c>
      <c r="E31" s="2">
        <v>505.5</v>
      </c>
      <c r="F31" s="3">
        <v>115.5</v>
      </c>
      <c r="G31">
        <v>2</v>
      </c>
      <c r="H31">
        <v>0</v>
      </c>
    </row>
    <row r="32" spans="1:8" x14ac:dyDescent="0.15">
      <c r="A32">
        <v>62</v>
      </c>
      <c r="B32" t="s">
        <v>18</v>
      </c>
      <c r="C32" t="s">
        <v>46</v>
      </c>
      <c r="D32" t="s">
        <v>13</v>
      </c>
      <c r="E32" s="2">
        <v>498.8</v>
      </c>
      <c r="F32" s="3">
        <v>117.3</v>
      </c>
      <c r="G32">
        <v>13</v>
      </c>
      <c r="H32">
        <v>19</v>
      </c>
    </row>
    <row r="33" spans="1:8" outlineLevel="1" x14ac:dyDescent="0.15">
      <c r="A33" s="1">
        <v>63</v>
      </c>
      <c r="B33" t="s">
        <v>18</v>
      </c>
      <c r="C33" t="s">
        <v>47</v>
      </c>
      <c r="D33" t="s">
        <v>13</v>
      </c>
      <c r="E33" s="2">
        <v>502.3</v>
      </c>
      <c r="F33" s="3">
        <v>117.9</v>
      </c>
      <c r="H33">
        <v>5</v>
      </c>
    </row>
    <row r="34" spans="1:8" x14ac:dyDescent="0.15">
      <c r="A34" s="1">
        <v>65</v>
      </c>
      <c r="B34" t="s">
        <v>18</v>
      </c>
      <c r="C34" t="s">
        <v>48</v>
      </c>
      <c r="D34" t="s">
        <v>13</v>
      </c>
      <c r="E34" s="2">
        <v>501.3</v>
      </c>
      <c r="F34" s="3">
        <v>116.9</v>
      </c>
      <c r="G34">
        <f>12+7+8</f>
        <v>27</v>
      </c>
      <c r="H34">
        <v>22</v>
      </c>
    </row>
    <row r="35" spans="1:8" x14ac:dyDescent="0.15">
      <c r="A35">
        <v>66</v>
      </c>
      <c r="B35" t="s">
        <v>18</v>
      </c>
      <c r="C35" t="s">
        <v>49</v>
      </c>
      <c r="D35" t="s">
        <v>13</v>
      </c>
      <c r="E35" s="2">
        <v>499.6</v>
      </c>
      <c r="F35" s="3">
        <v>119.3</v>
      </c>
      <c r="G35">
        <v>25</v>
      </c>
      <c r="H35">
        <v>21</v>
      </c>
    </row>
    <row r="36" spans="1:8" x14ac:dyDescent="0.15">
      <c r="A36">
        <v>68</v>
      </c>
      <c r="B36" t="s">
        <v>18</v>
      </c>
      <c r="C36" t="s">
        <v>50</v>
      </c>
      <c r="D36" t="s">
        <v>13</v>
      </c>
      <c r="E36" s="2">
        <v>498.2</v>
      </c>
      <c r="F36" s="3">
        <v>114.7</v>
      </c>
      <c r="G36">
        <v>41</v>
      </c>
      <c r="H36">
        <v>34</v>
      </c>
    </row>
    <row r="37" spans="1:8" x14ac:dyDescent="0.15">
      <c r="A37" s="1">
        <v>69</v>
      </c>
      <c r="B37" t="s">
        <v>18</v>
      </c>
      <c r="C37" t="s">
        <v>51</v>
      </c>
      <c r="D37" t="s">
        <v>13</v>
      </c>
      <c r="E37" s="2">
        <v>491.6</v>
      </c>
      <c r="F37" s="3">
        <v>117.1</v>
      </c>
      <c r="H37">
        <v>5</v>
      </c>
    </row>
    <row r="38" spans="1:8" x14ac:dyDescent="0.15">
      <c r="A38">
        <v>70</v>
      </c>
      <c r="B38" t="s">
        <v>18</v>
      </c>
      <c r="C38" t="s">
        <v>52</v>
      </c>
      <c r="D38" t="s">
        <v>13</v>
      </c>
      <c r="E38" s="2">
        <v>501.4</v>
      </c>
      <c r="F38" s="3">
        <v>116.05</v>
      </c>
      <c r="G38">
        <v>26</v>
      </c>
      <c r="H38">
        <v>25</v>
      </c>
    </row>
    <row r="39" spans="1:8" x14ac:dyDescent="0.15">
      <c r="A39">
        <v>72</v>
      </c>
      <c r="B39" t="s">
        <v>18</v>
      </c>
      <c r="C39" t="s">
        <v>53</v>
      </c>
      <c r="D39" t="s">
        <v>13</v>
      </c>
      <c r="E39" s="2">
        <v>503</v>
      </c>
      <c r="F39" s="3">
        <v>117.5</v>
      </c>
      <c r="G39">
        <v>36</v>
      </c>
      <c r="H39">
        <v>42</v>
      </c>
    </row>
    <row r="40" spans="1:8" x14ac:dyDescent="0.15">
      <c r="A40">
        <v>74</v>
      </c>
      <c r="B40" t="s">
        <v>18</v>
      </c>
      <c r="C40" t="s">
        <v>54</v>
      </c>
      <c r="D40" t="s">
        <v>13</v>
      </c>
      <c r="E40" s="2">
        <v>501.2</v>
      </c>
      <c r="F40" s="3">
        <v>116.1</v>
      </c>
      <c r="G40">
        <v>8</v>
      </c>
      <c r="H40">
        <v>6</v>
      </c>
    </row>
    <row r="41" spans="1:8" x14ac:dyDescent="0.15">
      <c r="A41" s="1">
        <v>75</v>
      </c>
      <c r="B41" t="s">
        <v>20</v>
      </c>
      <c r="C41" t="s">
        <v>55</v>
      </c>
      <c r="D41" t="s">
        <v>21</v>
      </c>
      <c r="E41" s="2">
        <v>508.5</v>
      </c>
      <c r="F41" s="3">
        <v>516.5</v>
      </c>
      <c r="G41">
        <v>27</v>
      </c>
      <c r="H41">
        <v>0</v>
      </c>
    </row>
    <row r="42" spans="1:8" x14ac:dyDescent="0.15">
      <c r="A42">
        <v>76</v>
      </c>
      <c r="B42" t="s">
        <v>1</v>
      </c>
      <c r="C42" t="s">
        <v>56</v>
      </c>
      <c r="D42" t="s">
        <v>3</v>
      </c>
      <c r="E42" s="2">
        <v>497.17</v>
      </c>
      <c r="F42" s="3">
        <v>115.95</v>
      </c>
      <c r="G42">
        <v>22</v>
      </c>
      <c r="H42">
        <v>30</v>
      </c>
    </row>
    <row r="43" spans="1:8" x14ac:dyDescent="0.15">
      <c r="A43" s="1">
        <v>77</v>
      </c>
      <c r="B43" t="s">
        <v>8</v>
      </c>
      <c r="C43" t="s">
        <v>57</v>
      </c>
      <c r="D43" t="s">
        <v>9</v>
      </c>
      <c r="E43" s="2">
        <v>505.95</v>
      </c>
      <c r="F43" s="3">
        <v>138.66</v>
      </c>
      <c r="G43">
        <v>17</v>
      </c>
      <c r="H43">
        <v>2</v>
      </c>
    </row>
    <row r="44" spans="1:8" x14ac:dyDescent="0.15">
      <c r="A44" s="1">
        <v>78</v>
      </c>
      <c r="B44" t="s">
        <v>8</v>
      </c>
      <c r="C44" t="s">
        <v>58</v>
      </c>
      <c r="D44" t="s">
        <v>9</v>
      </c>
      <c r="E44" s="2">
        <v>502.5</v>
      </c>
      <c r="F44" s="3">
        <v>132.94999999999999</v>
      </c>
      <c r="G44">
        <v>22</v>
      </c>
      <c r="H44">
        <v>14</v>
      </c>
    </row>
    <row r="45" spans="1:8" x14ac:dyDescent="0.15">
      <c r="A45" s="1">
        <v>80</v>
      </c>
      <c r="B45" t="s">
        <v>8</v>
      </c>
      <c r="C45" t="s">
        <v>59</v>
      </c>
      <c r="D45" t="s">
        <v>9</v>
      </c>
      <c r="E45" s="2">
        <v>507.33</v>
      </c>
      <c r="F45" s="3">
        <v>137.4</v>
      </c>
      <c r="G45">
        <v>36</v>
      </c>
      <c r="H45">
        <v>22</v>
      </c>
    </row>
    <row r="46" spans="1:8" x14ac:dyDescent="0.15">
      <c r="A46" s="1">
        <v>81</v>
      </c>
      <c r="B46" t="s">
        <v>8</v>
      </c>
      <c r="C46" t="s">
        <v>60</v>
      </c>
      <c r="D46" t="s">
        <v>9</v>
      </c>
      <c r="E46" s="2">
        <v>505.61</v>
      </c>
      <c r="F46" s="3">
        <v>137.77500000000001</v>
      </c>
      <c r="G46">
        <v>2</v>
      </c>
      <c r="H46">
        <v>0</v>
      </c>
    </row>
    <row r="47" spans="1:8" x14ac:dyDescent="0.15">
      <c r="A47" s="1">
        <v>83</v>
      </c>
      <c r="B47" t="s">
        <v>18</v>
      </c>
      <c r="C47" t="s">
        <v>61</v>
      </c>
      <c r="D47" t="s">
        <v>13</v>
      </c>
      <c r="E47" s="2">
        <v>498.5</v>
      </c>
      <c r="F47" s="3">
        <v>120.5</v>
      </c>
      <c r="G47">
        <v>3</v>
      </c>
    </row>
    <row r="48" spans="1:8" x14ac:dyDescent="0.15">
      <c r="A48" s="1">
        <v>84</v>
      </c>
      <c r="B48" t="s">
        <v>38</v>
      </c>
      <c r="C48" t="s">
        <v>62</v>
      </c>
      <c r="D48" t="s">
        <v>13</v>
      </c>
      <c r="E48" s="2">
        <v>499.5</v>
      </c>
      <c r="F48" s="3">
        <v>115.5</v>
      </c>
      <c r="G48">
        <v>10</v>
      </c>
    </row>
    <row r="49" spans="1:8" x14ac:dyDescent="0.15">
      <c r="A49" s="1">
        <v>87</v>
      </c>
      <c r="B49" t="s">
        <v>18</v>
      </c>
      <c r="C49" t="s">
        <v>63</v>
      </c>
      <c r="D49" t="s">
        <v>13</v>
      </c>
      <c r="E49" s="2">
        <v>496.12099999999998</v>
      </c>
      <c r="F49" s="3">
        <v>121.6</v>
      </c>
      <c r="G49">
        <v>26</v>
      </c>
      <c r="H49">
        <v>39</v>
      </c>
    </row>
    <row r="50" spans="1:8" x14ac:dyDescent="0.15">
      <c r="A50" s="1">
        <v>88</v>
      </c>
      <c r="B50" t="s">
        <v>18</v>
      </c>
      <c r="C50" t="s">
        <v>64</v>
      </c>
      <c r="D50" t="s">
        <v>13</v>
      </c>
      <c r="E50" s="2">
        <v>495.11200000000002</v>
      </c>
      <c r="F50" s="3">
        <v>121.648</v>
      </c>
      <c r="G50">
        <v>0</v>
      </c>
      <c r="H50">
        <v>0</v>
      </c>
    </row>
    <row r="51" spans="1:8" x14ac:dyDescent="0.15">
      <c r="A51" s="1">
        <v>89</v>
      </c>
      <c r="B51" t="s">
        <v>18</v>
      </c>
      <c r="C51" t="s">
        <v>65</v>
      </c>
      <c r="D51" t="s">
        <v>13</v>
      </c>
      <c r="E51" s="2">
        <v>501.5</v>
      </c>
      <c r="F51" s="3">
        <v>126.5</v>
      </c>
      <c r="G51">
        <v>10</v>
      </c>
      <c r="H51">
        <v>14</v>
      </c>
    </row>
    <row r="52" spans="1:8" x14ac:dyDescent="0.15">
      <c r="A52" s="1">
        <v>91</v>
      </c>
      <c r="B52" t="s">
        <v>1</v>
      </c>
      <c r="C52" t="s">
        <v>66</v>
      </c>
      <c r="D52" t="s">
        <v>3</v>
      </c>
      <c r="E52" s="2">
        <v>498.1</v>
      </c>
      <c r="F52" s="3">
        <v>114.1</v>
      </c>
      <c r="H52">
        <v>29</v>
      </c>
    </row>
    <row r="53" spans="1:8" x14ac:dyDescent="0.15">
      <c r="A53" s="1">
        <v>92</v>
      </c>
      <c r="B53" t="s">
        <v>1</v>
      </c>
      <c r="C53" t="s">
        <v>67</v>
      </c>
      <c r="D53" t="s">
        <v>3</v>
      </c>
      <c r="E53" s="2">
        <v>496.887</v>
      </c>
      <c r="F53" s="3">
        <v>115.682</v>
      </c>
      <c r="G53">
        <v>7</v>
      </c>
      <c r="H53">
        <v>10</v>
      </c>
    </row>
    <row r="54" spans="1:8" x14ac:dyDescent="0.15">
      <c r="A54" s="1">
        <v>93</v>
      </c>
      <c r="B54" t="s">
        <v>1</v>
      </c>
      <c r="C54" t="s">
        <v>68</v>
      </c>
      <c r="D54" t="s">
        <v>3</v>
      </c>
      <c r="E54" s="2">
        <v>507.661</v>
      </c>
      <c r="F54" s="3">
        <v>128.33799999999999</v>
      </c>
      <c r="G54">
        <v>12</v>
      </c>
      <c r="H54">
        <v>15</v>
      </c>
    </row>
    <row r="55" spans="1:8" x14ac:dyDescent="0.15">
      <c r="A55" s="1">
        <v>94</v>
      </c>
      <c r="B55" t="s">
        <v>8</v>
      </c>
      <c r="C55" t="s">
        <v>69</v>
      </c>
      <c r="D55" t="s">
        <v>9</v>
      </c>
      <c r="E55" s="2">
        <v>503.5</v>
      </c>
      <c r="F55" s="3">
        <v>132.5</v>
      </c>
      <c r="G55">
        <v>32</v>
      </c>
      <c r="H55">
        <v>24</v>
      </c>
    </row>
    <row r="56" spans="1:8" x14ac:dyDescent="0.15">
      <c r="A56" s="1">
        <v>95</v>
      </c>
      <c r="B56" t="s">
        <v>1</v>
      </c>
      <c r="C56" t="s">
        <v>70</v>
      </c>
      <c r="D56" t="s">
        <v>3</v>
      </c>
      <c r="E56" s="2">
        <v>508.5</v>
      </c>
      <c r="F56" s="3">
        <v>124.5</v>
      </c>
      <c r="G56">
        <v>3</v>
      </c>
    </row>
    <row r="57" spans="1:8" x14ac:dyDescent="0.15">
      <c r="A57" s="1">
        <v>96</v>
      </c>
      <c r="B57" t="s">
        <v>1</v>
      </c>
      <c r="C57" t="s">
        <v>71</v>
      </c>
      <c r="D57" t="s">
        <v>3</v>
      </c>
      <c r="E57" s="2">
        <v>496.12099999999998</v>
      </c>
      <c r="F57" s="3">
        <v>121.6</v>
      </c>
      <c r="G57">
        <v>30</v>
      </c>
      <c r="H57">
        <v>25</v>
      </c>
    </row>
    <row r="58" spans="1:8" x14ac:dyDescent="0.15">
      <c r="A58" s="1">
        <v>97</v>
      </c>
      <c r="B58" t="s">
        <v>1</v>
      </c>
      <c r="C58" t="s">
        <v>72</v>
      </c>
      <c r="D58" t="s">
        <v>3</v>
      </c>
      <c r="E58" s="2">
        <v>496.24</v>
      </c>
      <c r="F58" s="3">
        <v>119.7</v>
      </c>
      <c r="G58">
        <v>24</v>
      </c>
      <c r="H58">
        <v>24</v>
      </c>
    </row>
    <row r="59" spans="1:8" x14ac:dyDescent="0.15">
      <c r="A59" s="1">
        <v>98</v>
      </c>
      <c r="B59" t="s">
        <v>1</v>
      </c>
      <c r="C59" t="s">
        <v>73</v>
      </c>
      <c r="D59" t="s">
        <v>3</v>
      </c>
      <c r="E59" s="2">
        <v>503.75299999999999</v>
      </c>
      <c r="F59" s="3">
        <v>116.90900000000001</v>
      </c>
      <c r="G59">
        <v>3</v>
      </c>
      <c r="H59">
        <v>2</v>
      </c>
    </row>
    <row r="60" spans="1:8" x14ac:dyDescent="0.15">
      <c r="A60" s="1">
        <v>99</v>
      </c>
      <c r="B60" t="s">
        <v>1</v>
      </c>
      <c r="C60" t="s">
        <v>74</v>
      </c>
      <c r="D60" t="s">
        <v>3</v>
      </c>
      <c r="E60" s="2">
        <v>499.95499999999998</v>
      </c>
      <c r="F60" s="3">
        <v>115.86799999999999</v>
      </c>
      <c r="G60">
        <v>13</v>
      </c>
      <c r="H60">
        <v>7</v>
      </c>
    </row>
    <row r="61" spans="1:8" x14ac:dyDescent="0.15">
      <c r="A61" s="1">
        <v>100</v>
      </c>
      <c r="B61" t="s">
        <v>1</v>
      </c>
      <c r="C61" t="s">
        <v>75</v>
      </c>
      <c r="D61" t="s">
        <v>3</v>
      </c>
      <c r="E61" s="2">
        <v>498.5</v>
      </c>
      <c r="F61" s="3">
        <v>120.9</v>
      </c>
      <c r="G61">
        <v>11</v>
      </c>
      <c r="H61">
        <v>13</v>
      </c>
    </row>
    <row r="62" spans="1:8" x14ac:dyDescent="0.15">
      <c r="A62" s="1">
        <v>101</v>
      </c>
      <c r="B62" t="s">
        <v>26</v>
      </c>
      <c r="C62" t="s">
        <v>76</v>
      </c>
      <c r="D62" t="s">
        <v>4</v>
      </c>
      <c r="E62" s="5" t="s">
        <v>77</v>
      </c>
      <c r="F62" s="6" t="s">
        <v>78</v>
      </c>
      <c r="G62">
        <v>7</v>
      </c>
      <c r="H62">
        <v>4</v>
      </c>
    </row>
    <row r="63" spans="1:8" x14ac:dyDescent="0.15">
      <c r="A63" s="1">
        <v>102</v>
      </c>
      <c r="B63" t="s">
        <v>1</v>
      </c>
      <c r="C63" t="s">
        <v>79</v>
      </c>
      <c r="D63" t="s">
        <v>3</v>
      </c>
      <c r="E63" s="5">
        <v>507.09</v>
      </c>
      <c r="F63" s="6">
        <v>120.202</v>
      </c>
      <c r="H63">
        <v>2</v>
      </c>
    </row>
    <row r="64" spans="1:8" x14ac:dyDescent="0.15">
      <c r="A64" s="1">
        <v>103</v>
      </c>
      <c r="B64" t="s">
        <v>1</v>
      </c>
      <c r="C64" t="s">
        <v>80</v>
      </c>
      <c r="D64" t="s">
        <v>3</v>
      </c>
      <c r="E64" s="5">
        <v>497.50200000000001</v>
      </c>
      <c r="F64" s="6">
        <v>116.256</v>
      </c>
      <c r="H64">
        <v>27</v>
      </c>
    </row>
    <row r="65" spans="1:8" x14ac:dyDescent="0.15">
      <c r="A65" s="1">
        <v>104</v>
      </c>
      <c r="B65" t="s">
        <v>1</v>
      </c>
      <c r="C65" t="s">
        <v>81</v>
      </c>
      <c r="D65" t="s">
        <v>3</v>
      </c>
      <c r="E65" s="5" t="s">
        <v>82</v>
      </c>
      <c r="F65" s="6" t="s">
        <v>83</v>
      </c>
      <c r="H65">
        <v>5</v>
      </c>
    </row>
    <row r="66" spans="1:8" x14ac:dyDescent="0.15">
      <c r="A66" s="1">
        <v>105</v>
      </c>
      <c r="B66" t="s">
        <v>1</v>
      </c>
      <c r="C66" t="s">
        <v>84</v>
      </c>
      <c r="D66" t="s">
        <v>3</v>
      </c>
      <c r="E66" s="5">
        <v>498</v>
      </c>
      <c r="F66" s="6">
        <v>116</v>
      </c>
      <c r="H66">
        <v>3</v>
      </c>
    </row>
    <row r="67" spans="1:8" x14ac:dyDescent="0.15">
      <c r="A67" s="1">
        <v>107</v>
      </c>
      <c r="B67" t="s">
        <v>1</v>
      </c>
      <c r="C67" t="s">
        <v>30</v>
      </c>
      <c r="D67" t="s">
        <v>3</v>
      </c>
      <c r="E67" s="5">
        <v>507.5</v>
      </c>
      <c r="F67" s="6">
        <v>122.5</v>
      </c>
      <c r="H67">
        <v>8</v>
      </c>
    </row>
    <row r="68" spans="1:8" x14ac:dyDescent="0.15">
      <c r="A68" s="1"/>
      <c r="E68" s="2"/>
      <c r="F68" s="3"/>
    </row>
    <row r="70" spans="1:8" x14ac:dyDescent="0.15">
      <c r="B70" t="s">
        <v>85</v>
      </c>
      <c r="G70">
        <f>SUM(G4:G69)</f>
        <v>1038</v>
      </c>
      <c r="H70">
        <f>SUM(H4:H69)</f>
        <v>1166</v>
      </c>
    </row>
    <row r="71" spans="1:8" x14ac:dyDescent="0.15">
      <c r="B71" t="s">
        <v>86</v>
      </c>
      <c r="G71">
        <f>+COUNTIF(G4:G69,"&gt;0")</f>
        <v>51</v>
      </c>
      <c r="H71">
        <f>+COUNTIF(H4:H69,"&gt;0")</f>
        <v>54</v>
      </c>
    </row>
    <row r="73" spans="1:8" x14ac:dyDescent="0.15">
      <c r="B73" t="s">
        <v>85</v>
      </c>
      <c r="D73" t="s">
        <v>3</v>
      </c>
      <c r="G73">
        <f>SUMIF($D$4:$D$62,"GE",G$4:G$62)</f>
        <v>741</v>
      </c>
      <c r="H73">
        <f>SUMIF($D$4:$D$62,"GE",H$4:H$62)</f>
        <v>839</v>
      </c>
    </row>
    <row r="74" spans="1:8" x14ac:dyDescent="0.15">
      <c r="B74" t="s">
        <v>86</v>
      </c>
      <c r="D74" t="s">
        <v>3</v>
      </c>
      <c r="G74">
        <f>COUNTIFS($D$4:$D$62,"GE",G$4:G$62,"&gt;0")</f>
        <v>39</v>
      </c>
      <c r="H74">
        <f>COUNTIFS($D$4:$D$62,"GE",H$4:H$62,"&gt;0")</f>
        <v>39</v>
      </c>
    </row>
    <row r="75" spans="1:8" x14ac:dyDescent="0.15">
      <c r="E75" t="s">
        <v>87</v>
      </c>
    </row>
    <row r="76" spans="1:8" x14ac:dyDescent="0.15">
      <c r="B76" t="s">
        <v>85</v>
      </c>
      <c r="D76" t="s">
        <v>9</v>
      </c>
      <c r="G76">
        <f>SUMIF($D$4:$D$62,"VD",G$4:G$62)</f>
        <v>211</v>
      </c>
      <c r="H76">
        <f>SUMIF($D$4:$D$62,"VD",H$4:H$62)</f>
        <v>203</v>
      </c>
    </row>
    <row r="77" spans="1:8" x14ac:dyDescent="0.15">
      <c r="B77" t="s">
        <v>86</v>
      </c>
      <c r="D77" t="s">
        <v>9</v>
      </c>
      <c r="G77">
        <f>COUNTIFS($D$4:$D$52,"VD",G$4:G$52,"&gt;0")</f>
        <v>7</v>
      </c>
      <c r="H77">
        <f>COUNTIFS($D$4:$D$52,"VD",H$4:H$52,"&gt;0")</f>
        <v>6</v>
      </c>
    </row>
    <row r="79" spans="1:8" x14ac:dyDescent="0.15">
      <c r="B79" t="s">
        <v>85</v>
      </c>
      <c r="D79" t="s">
        <v>21</v>
      </c>
      <c r="G79">
        <f>SUMIF($D$4:$D$62,"F-74",G$4:G$62)</f>
        <v>29</v>
      </c>
      <c r="H79">
        <f>SUMIF($D$4:$D$62,"F-74",H$4:H$62)</f>
        <v>20</v>
      </c>
    </row>
    <row r="80" spans="1:8" x14ac:dyDescent="0.15">
      <c r="B80" t="s">
        <v>86</v>
      </c>
      <c r="D80" t="s">
        <v>21</v>
      </c>
      <c r="G80">
        <f>COUNTIFS($D$4:$D$62,"F-74",G$4:G$62,"&gt;0")</f>
        <v>2</v>
      </c>
      <c r="H80">
        <f>COUNTIFS($D$4:$D$62,"F-74",H$4:H$62,"&gt;0")</f>
        <v>1</v>
      </c>
    </row>
    <row r="82" spans="2:8" x14ac:dyDescent="0.15">
      <c r="B82" t="s">
        <v>85</v>
      </c>
      <c r="D82" t="s">
        <v>15</v>
      </c>
      <c r="G82">
        <f>SUMIF($D$4:$D$62,"F-01",G$4:G$62)</f>
        <v>57</v>
      </c>
      <c r="H82">
        <f>SUMIF($D$4:$D$62,"F-01",H$4:H$62)</f>
        <v>59</v>
      </c>
    </row>
    <row r="83" spans="2:8" x14ac:dyDescent="0.15">
      <c r="B83" t="s">
        <v>86</v>
      </c>
      <c r="D83" t="s">
        <v>15</v>
      </c>
      <c r="G83">
        <f>COUNTIFS($D$4:$D$62,"F-01",G$4:G$62,"&gt;0")</f>
        <v>2</v>
      </c>
      <c r="H83">
        <f>COUNTIFS($D$4:$D$62,"F-01",H$4:H$62,"&gt;0")</f>
        <v>2</v>
      </c>
    </row>
  </sheetData>
  <autoFilter ref="A2:F74" xr:uid="{00000000-0009-0000-0000-000002000000}"/>
  <printOptions gridLines="1"/>
  <pageMargins left="0.25" right="0.25" top="0.75" bottom="0.75" header="0.3" footer="0.3"/>
  <pageSetup paperSize="9" scale="5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Données Freux</vt:lpstr>
      <vt:lpstr>'Données Freux'!Zone_d_impression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2023-03-12T15:07:33Z</dcterms:created>
  <dcterms:modified xsi:type="dcterms:W3CDTF">2023-03-12T15:17:43Z</dcterms:modified>
</cp:coreProperties>
</file>